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firstSheet="2" activeTab="2"/>
  </bookViews>
  <sheets>
    <sheet name="VL Gtos IIC menor q Gtos Reglam" sheetId="1" r:id="rId1"/>
    <sheet name="VL Gtos IIC mayor q Gtos Reglam" sheetId="2" r:id="rId2"/>
    <sheet name="Cálculo VL" sheetId="3" r:id="rId3"/>
  </sheets>
  <definedNames/>
  <calcPr fullCalcOnLoad="1"/>
</workbook>
</file>

<file path=xl/sharedStrings.xml><?xml version="1.0" encoding="utf-8"?>
<sst xmlns="http://schemas.openxmlformats.org/spreadsheetml/2006/main" count="123" uniqueCount="59">
  <si>
    <t>Ingresos activos afectos</t>
  </si>
  <si>
    <t>Cálculo VL Entidad xx/xx/2013</t>
  </si>
  <si>
    <t xml:space="preserve">Patrimonio inicial </t>
  </si>
  <si>
    <t>Gstos activos afectos</t>
  </si>
  <si>
    <t>Patrimonio intermedio</t>
  </si>
  <si>
    <t>% Gastos Administración s/Reglamento</t>
  </si>
  <si>
    <t>Gastos Administración s/Reglamento</t>
  </si>
  <si>
    <t>Opción 1: Plan Contable</t>
  </si>
  <si>
    <t>Aportaciones</t>
  </si>
  <si>
    <t>Patrimonio Final</t>
  </si>
  <si>
    <t>Opción 2: Plan Contable</t>
  </si>
  <si>
    <t>Recuperación Provisiones Técnicas</t>
  </si>
  <si>
    <t>(Patrimonio inicial)</t>
  </si>
  <si>
    <t>(Patrimonio Final)</t>
  </si>
  <si>
    <t>Dotación Provisiones Técnicas</t>
  </si>
  <si>
    <t xml:space="preserve">Dotación/recuperación Provisiones Técnicas </t>
  </si>
  <si>
    <t>( Diferencia Patrimonio)</t>
  </si>
  <si>
    <t>Cálculo VL s/Norma xx/xx/2013</t>
  </si>
  <si>
    <t>Rendimientos positivos por recursos invertidos</t>
  </si>
  <si>
    <t>Rendimientos negativos por recursos invertidos</t>
  </si>
  <si>
    <t>Minusvalías activos</t>
  </si>
  <si>
    <t xml:space="preserve">Plusvalías activos </t>
  </si>
  <si>
    <t>Gastos Administración pendiente imputación</t>
  </si>
  <si>
    <t>Comisiones IIC</t>
  </si>
  <si>
    <t>Diferencia</t>
  </si>
  <si>
    <t>Comisiones IIC =15</t>
  </si>
  <si>
    <t>Cobrado menos la EPSV</t>
  </si>
  <si>
    <t>Dotado más la EPSV</t>
  </si>
  <si>
    <t>Más Patrimonio para el socio</t>
  </si>
  <si>
    <t>A disminuir del Patrimonio de la EPSV o si Patrimonio de la EPSV igual a 0, a ingresar el Socio Protector.</t>
  </si>
  <si>
    <t>Cálculo valor liquidativo  Decreto 92/2007</t>
  </si>
  <si>
    <t>Plusvalías activos</t>
  </si>
  <si>
    <t>Patrimonio</t>
  </si>
  <si>
    <t>% Gastos administración s/ Reglamento</t>
  </si>
  <si>
    <r>
      <t xml:space="preserve">Gastos administración s/ Reglamento </t>
    </r>
    <r>
      <rPr>
        <b/>
        <sz val="10"/>
        <rFont val="Tahoma"/>
        <family val="2"/>
      </rPr>
      <t>imputables</t>
    </r>
  </si>
  <si>
    <r>
      <t xml:space="preserve">Comisiones IIC </t>
    </r>
    <r>
      <rPr>
        <b/>
        <sz val="10"/>
        <rFont val="Tahoma"/>
        <family val="2"/>
      </rPr>
      <t>implícitas</t>
    </r>
  </si>
  <si>
    <r>
      <t xml:space="preserve">Gastos administración </t>
    </r>
    <r>
      <rPr>
        <b/>
        <sz val="10"/>
        <rFont val="Tahoma"/>
        <family val="2"/>
      </rPr>
      <t>pendientes imputación</t>
    </r>
  </si>
  <si>
    <t>Patrimonio final</t>
  </si>
  <si>
    <t>Procedimiento constitución provisiones técnicas</t>
  </si>
  <si>
    <t xml:space="preserve">Opción 1 </t>
  </si>
  <si>
    <t>1. Recuperación provisiones técnicas inicio</t>
  </si>
  <si>
    <t xml:space="preserve">  (32 ) Provisiones técnicas      (7932) Aplicación PT    </t>
  </si>
  <si>
    <t>2. Dotación provisiones técnicas final</t>
  </si>
  <si>
    <t xml:space="preserve"> (6932) Dotación PT        (32 ) Provisiones técnicas    </t>
  </si>
  <si>
    <t>Opción 2</t>
  </si>
  <si>
    <t xml:space="preserve">   (32 ) Provisiones técnicas       (7932) Aplicación PT         </t>
  </si>
  <si>
    <t>O</t>
  </si>
  <si>
    <t>Importe positivo</t>
  </si>
  <si>
    <t>Importe negativo</t>
  </si>
  <si>
    <t>Patrimonio inicial XX/XX/201X</t>
  </si>
  <si>
    <t>Patrimonio afecto XX+1/XX/201X</t>
  </si>
  <si>
    <t>XX+1/XX/201X</t>
  </si>
  <si>
    <t>VL XX+1/XX/201X</t>
  </si>
  <si>
    <t>Nº Participaciones XX/XX/201X</t>
  </si>
  <si>
    <t xml:space="preserve"> Valor Liquidativo de la EPSV</t>
  </si>
  <si>
    <t>Aportaciones  XX+1/XX/201X</t>
  </si>
  <si>
    <t>Movilizaciones Entrada  XX+1/XX/201X</t>
  </si>
  <si>
    <t>Prestaciones  XX+1/XX/201X</t>
  </si>
  <si>
    <t>Movilizaciones Salida  XX+1/XX/201X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</si>
</sst>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"/>
    <numFmt numFmtId="165" formatCode="0.000000"/>
    <numFmt numFmtId="166" formatCode="0.00000000"/>
    <numFmt numFmtId="167" formatCode="#,##0.00000000"/>
    <numFmt numFmtId="168" formatCode="_(* #,##0.00_);_(* \(#,##0.00\);_(* &quot;-&quot;??_);_(@_)"/>
    <numFmt numFmtId="169" formatCode="_-* #,##0.000000\ _€_-;\-* #,##0.000000\ _€_-;_-* &quot;-&quot;??\ _€_-;_-@_-"/>
    <numFmt numFmtId="170" formatCode="_-* #,##0.000000\ _€_-;\-* #,##0.000000\ _€_-;_-* &quot;-&quot;??????\ _€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9"/>
      <name val="Tahoma"/>
      <family val="2"/>
    </font>
    <font>
      <sz val="12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F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5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43" fontId="5" fillId="0" borderId="0" xfId="46" applyFont="1" applyAlignment="1">
      <alignment wrapText="1"/>
    </xf>
    <xf numFmtId="0" fontId="4" fillId="0" borderId="0" xfId="0" applyFont="1" applyAlignment="1">
      <alignment horizontal="left" indent="1"/>
    </xf>
    <xf numFmtId="43" fontId="4" fillId="0" borderId="0" xfId="46" applyFont="1" applyFill="1" applyAlignment="1">
      <alignment wrapText="1"/>
    </xf>
    <xf numFmtId="43" fontId="4" fillId="0" borderId="0" xfId="46" applyFont="1" applyAlignment="1">
      <alignment wrapText="1"/>
    </xf>
    <xf numFmtId="168" fontId="5" fillId="0" borderId="0" xfId="0" applyNumberFormat="1" applyFont="1" applyAlignment="1">
      <alignment wrapText="1"/>
    </xf>
    <xf numFmtId="10" fontId="4" fillId="0" borderId="0" xfId="0" applyNumberFormat="1" applyFont="1" applyAlignment="1">
      <alignment wrapText="1"/>
    </xf>
    <xf numFmtId="43" fontId="4" fillId="0" borderId="0" xfId="0" applyNumberFormat="1" applyFont="1" applyAlignment="1">
      <alignment wrapText="1"/>
    </xf>
    <xf numFmtId="43" fontId="4" fillId="33" borderId="0" xfId="0" applyNumberFormat="1" applyFont="1" applyFill="1" applyAlignment="1">
      <alignment wrapText="1"/>
    </xf>
    <xf numFmtId="43" fontId="5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46" fillId="0" borderId="0" xfId="0" applyFont="1" applyAlignment="1">
      <alignment wrapText="1"/>
    </xf>
    <xf numFmtId="169" fontId="10" fillId="0" borderId="0" xfId="46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43" fontId="9" fillId="0" borderId="0" xfId="0" applyNumberFormat="1" applyFont="1" applyAlignment="1">
      <alignment horizontal="left" wrapText="1" indent="1"/>
    </xf>
    <xf numFmtId="0" fontId="4" fillId="0" borderId="0" xfId="0" applyFont="1" applyBorder="1" applyAlignment="1">
      <alignment horizontal="center" vertical="center" wrapText="1"/>
    </xf>
    <xf numFmtId="43" fontId="4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zoomScalePageLayoutView="0" workbookViewId="0" topLeftCell="B7">
      <selection activeCell="H19" sqref="H19"/>
    </sheetView>
  </sheetViews>
  <sheetFormatPr defaultColWidth="9.140625" defaultRowHeight="12.75"/>
  <cols>
    <col min="1" max="1" width="37.421875" style="0" customWidth="1"/>
    <col min="2" max="2" width="11.7109375" style="0" bestFit="1" customWidth="1"/>
    <col min="3" max="3" width="9.140625" style="0" customWidth="1"/>
    <col min="4" max="4" width="39.00390625" style="0" bestFit="1" customWidth="1"/>
    <col min="5" max="5" width="11.7109375" style="0" bestFit="1" customWidth="1"/>
    <col min="6" max="6" width="10.7109375" style="0" customWidth="1"/>
  </cols>
  <sheetData>
    <row r="2" spans="1:6" ht="12.75">
      <c r="A2" s="42" t="s">
        <v>1</v>
      </c>
      <c r="B2" s="42"/>
      <c r="D2" s="42" t="s">
        <v>17</v>
      </c>
      <c r="E2" s="42"/>
      <c r="F2" s="2" t="s">
        <v>24</v>
      </c>
    </row>
    <row r="3" spans="1:5" ht="12.75">
      <c r="A3" s="2"/>
      <c r="B3" s="2"/>
      <c r="D3" s="2"/>
      <c r="E3" s="2"/>
    </row>
    <row r="4" spans="1:5" ht="12.75">
      <c r="A4" t="s">
        <v>2</v>
      </c>
      <c r="B4" s="6">
        <v>1000000</v>
      </c>
      <c r="D4" t="s">
        <v>2</v>
      </c>
      <c r="E4" s="6">
        <v>1000000</v>
      </c>
    </row>
    <row r="6" spans="1:5" ht="12.75">
      <c r="A6" t="s">
        <v>0</v>
      </c>
      <c r="B6">
        <v>200</v>
      </c>
      <c r="D6" t="s">
        <v>18</v>
      </c>
      <c r="E6">
        <v>150</v>
      </c>
    </row>
    <row r="8" spans="1:5" ht="12.75">
      <c r="A8" t="s">
        <v>3</v>
      </c>
      <c r="B8">
        <v>70</v>
      </c>
      <c r="D8" t="s">
        <v>19</v>
      </c>
      <c r="E8">
        <v>60</v>
      </c>
    </row>
    <row r="10" spans="4:5" ht="12.75">
      <c r="D10" t="s">
        <v>21</v>
      </c>
      <c r="E10">
        <v>35</v>
      </c>
    </row>
    <row r="12" spans="4:5" ht="12.75">
      <c r="D12" t="s">
        <v>20</v>
      </c>
      <c r="E12">
        <v>10</v>
      </c>
    </row>
    <row r="15" spans="1:6" ht="12.75">
      <c r="A15" s="3" t="s">
        <v>4</v>
      </c>
      <c r="B15" s="7">
        <f>B4+B6-B8</f>
        <v>1000130</v>
      </c>
      <c r="D15" s="3" t="s">
        <v>4</v>
      </c>
      <c r="E15" s="7">
        <f>E4+E6-E8+E10-E12</f>
        <v>1000115</v>
      </c>
      <c r="F15">
        <f>E15-B15</f>
        <v>-15</v>
      </c>
    </row>
    <row r="17" spans="1:5" ht="12.75">
      <c r="A17" t="s">
        <v>5</v>
      </c>
      <c r="B17" s="4">
        <v>0.02</v>
      </c>
      <c r="D17" t="s">
        <v>5</v>
      </c>
      <c r="E17" s="4">
        <v>0.02</v>
      </c>
    </row>
    <row r="19" spans="1:10" ht="12.75">
      <c r="A19" t="s">
        <v>6</v>
      </c>
      <c r="B19" s="11">
        <f>(B15*B17)/365</f>
        <v>54.801643835616446</v>
      </c>
      <c r="D19" t="s">
        <v>6</v>
      </c>
      <c r="E19" s="11">
        <f>(E15*E17)/365</f>
        <v>54.800821917808214</v>
      </c>
      <c r="F19" s="8">
        <f>E19-B19</f>
        <v>-0.0008219178082313761</v>
      </c>
      <c r="G19" s="12">
        <f>(E17*(-F15))/365</f>
        <v>0.000821917808219178</v>
      </c>
      <c r="H19" s="3" t="s">
        <v>26</v>
      </c>
      <c r="I19" s="3"/>
      <c r="J19" s="3"/>
    </row>
    <row r="21" spans="4:5" ht="12.75">
      <c r="D21" t="s">
        <v>23</v>
      </c>
      <c r="E21" s="9">
        <v>15</v>
      </c>
    </row>
    <row r="23" spans="4:5" ht="12.75">
      <c r="D23" t="s">
        <v>22</v>
      </c>
      <c r="E23" s="6">
        <f>E19-E21</f>
        <v>39.800821917808214</v>
      </c>
    </row>
    <row r="25" spans="1:5" ht="12.75">
      <c r="A25" t="s">
        <v>8</v>
      </c>
      <c r="B25" s="9">
        <v>10</v>
      </c>
      <c r="D25" t="s">
        <v>8</v>
      </c>
      <c r="E25" s="9">
        <v>10</v>
      </c>
    </row>
    <row r="27" spans="1:9" ht="12.75">
      <c r="A27" s="3" t="s">
        <v>9</v>
      </c>
      <c r="B27" s="7">
        <f>B15-B19+B25</f>
        <v>1000085.1983561644</v>
      </c>
      <c r="D27" s="3" t="s">
        <v>9</v>
      </c>
      <c r="E27" s="7">
        <f>E15-E23+E25</f>
        <v>1000085.1991780822</v>
      </c>
      <c r="F27" s="13">
        <f>E27-B27</f>
        <v>0.0008219177834689617</v>
      </c>
      <c r="G27" s="3" t="s">
        <v>28</v>
      </c>
      <c r="H27" s="3"/>
      <c r="I27" s="3"/>
    </row>
    <row r="29" spans="1:4" ht="12.75">
      <c r="A29" t="s">
        <v>7</v>
      </c>
      <c r="D29" t="s">
        <v>7</v>
      </c>
    </row>
    <row r="31" spans="1:5" ht="12.75">
      <c r="A31" t="s">
        <v>11</v>
      </c>
      <c r="B31" s="6">
        <v>1000000</v>
      </c>
      <c r="D31" t="s">
        <v>11</v>
      </c>
      <c r="E31" s="6">
        <v>1000000</v>
      </c>
    </row>
    <row r="32" spans="1:4" ht="12.75">
      <c r="A32" s="1" t="s">
        <v>12</v>
      </c>
      <c r="D32" s="1" t="s">
        <v>12</v>
      </c>
    </row>
    <row r="34" spans="1:8" ht="12.75">
      <c r="A34" t="s">
        <v>14</v>
      </c>
      <c r="B34" s="6">
        <f>B15-B19+B25</f>
        <v>1000085.1983561644</v>
      </c>
      <c r="D34" t="s">
        <v>14</v>
      </c>
      <c r="E34" s="6">
        <f>E15-E23+E25</f>
        <v>1000085.1991780822</v>
      </c>
      <c r="F34" s="13">
        <f>E34-B34</f>
        <v>0.0008219177834689617</v>
      </c>
      <c r="G34" s="3" t="s">
        <v>27</v>
      </c>
      <c r="H34" s="3"/>
    </row>
    <row r="35" spans="1:4" ht="12.75">
      <c r="A35" s="1" t="s">
        <v>13</v>
      </c>
      <c r="D35" s="1" t="s">
        <v>13</v>
      </c>
    </row>
    <row r="37" spans="1:4" ht="12.75">
      <c r="A37" t="s">
        <v>10</v>
      </c>
      <c r="D37" t="s">
        <v>10</v>
      </c>
    </row>
    <row r="39" spans="1:8" ht="12.75">
      <c r="A39" t="s">
        <v>15</v>
      </c>
      <c r="B39" s="8">
        <f>B27-B4</f>
        <v>85.1983561643865</v>
      </c>
      <c r="D39" t="s">
        <v>15</v>
      </c>
      <c r="E39" s="8">
        <f>E27-E4</f>
        <v>85.19917808216996</v>
      </c>
      <c r="F39" s="13">
        <f>E39-B39</f>
        <v>0.0008219177834689617</v>
      </c>
      <c r="G39" s="3" t="s">
        <v>27</v>
      </c>
      <c r="H39" s="3"/>
    </row>
    <row r="40" spans="1:4" ht="12.75">
      <c r="A40" s="1" t="s">
        <v>16</v>
      </c>
      <c r="D40" s="1" t="s">
        <v>16</v>
      </c>
    </row>
    <row r="42" ht="12.75">
      <c r="A42" s="5" t="s">
        <v>25</v>
      </c>
    </row>
    <row r="43" ht="12.75">
      <c r="A43" s="5"/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7.421875" style="0" customWidth="1"/>
    <col min="2" max="2" width="11.7109375" style="0" bestFit="1" customWidth="1"/>
    <col min="3" max="3" width="9.140625" style="0" customWidth="1"/>
    <col min="4" max="4" width="39.00390625" style="0" bestFit="1" customWidth="1"/>
    <col min="5" max="5" width="11.7109375" style="0" bestFit="1" customWidth="1"/>
    <col min="6" max="6" width="10.7109375" style="0" customWidth="1"/>
  </cols>
  <sheetData>
    <row r="2" spans="1:6" ht="12.75">
      <c r="A2" s="42" t="s">
        <v>1</v>
      </c>
      <c r="B2" s="42"/>
      <c r="D2" s="42" t="s">
        <v>17</v>
      </c>
      <c r="E2" s="42"/>
      <c r="F2" s="2" t="s">
        <v>24</v>
      </c>
    </row>
    <row r="3" spans="1:5" ht="12.75">
      <c r="A3" s="2"/>
      <c r="B3" s="2"/>
      <c r="D3" s="2"/>
      <c r="E3" s="2"/>
    </row>
    <row r="4" spans="1:5" ht="12.75">
      <c r="A4" t="s">
        <v>2</v>
      </c>
      <c r="B4" s="6">
        <v>1000000</v>
      </c>
      <c r="D4" t="s">
        <v>2</v>
      </c>
      <c r="E4" s="6">
        <v>1000000</v>
      </c>
    </row>
    <row r="6" spans="1:5" ht="12.75">
      <c r="A6" t="s">
        <v>0</v>
      </c>
      <c r="B6">
        <v>200</v>
      </c>
      <c r="D6" t="s">
        <v>18</v>
      </c>
      <c r="E6">
        <v>150</v>
      </c>
    </row>
    <row r="8" spans="1:5" ht="12.75">
      <c r="A8" t="s">
        <v>3</v>
      </c>
      <c r="B8">
        <v>70</v>
      </c>
      <c r="D8" t="s">
        <v>19</v>
      </c>
      <c r="E8">
        <v>60</v>
      </c>
    </row>
    <row r="10" spans="4:5" ht="12.75">
      <c r="D10" t="s">
        <v>21</v>
      </c>
      <c r="E10">
        <v>20</v>
      </c>
    </row>
    <row r="12" spans="4:5" ht="12.75">
      <c r="D12" t="s">
        <v>20</v>
      </c>
      <c r="E12">
        <v>10</v>
      </c>
    </row>
    <row r="15" spans="1:6" ht="12.75">
      <c r="A15" s="3" t="s">
        <v>4</v>
      </c>
      <c r="B15" s="7">
        <f>B4+B6-B8</f>
        <v>1000130</v>
      </c>
      <c r="D15" s="3" t="s">
        <v>4</v>
      </c>
      <c r="E15" s="7">
        <f>E4+E6-E8+E10-E12</f>
        <v>1000100</v>
      </c>
      <c r="F15">
        <v>-30</v>
      </c>
    </row>
    <row r="17" spans="1:5" ht="12.75">
      <c r="A17" t="s">
        <v>5</v>
      </c>
      <c r="B17" s="10">
        <v>0.0075</v>
      </c>
      <c r="D17" t="s">
        <v>5</v>
      </c>
      <c r="E17" s="10">
        <v>0.0075</v>
      </c>
    </row>
    <row r="19" spans="1:10" ht="12.75">
      <c r="A19" t="s">
        <v>6</v>
      </c>
      <c r="B19" s="11">
        <f>(B15*B17)/365</f>
        <v>20.550616438356162</v>
      </c>
      <c r="D19" t="s">
        <v>6</v>
      </c>
      <c r="E19" s="11">
        <f>(E15*E17)/365</f>
        <v>20.55</v>
      </c>
      <c r="F19" s="8">
        <f>E19-B19</f>
        <v>-0.0006164383561610975</v>
      </c>
      <c r="G19" s="12">
        <f>(E17*(-F15))/365</f>
        <v>0.0006164383561643835</v>
      </c>
      <c r="H19" s="3" t="s">
        <v>26</v>
      </c>
      <c r="I19" s="3"/>
      <c r="J19" s="3"/>
    </row>
    <row r="21" spans="4:5" ht="12.75">
      <c r="D21" t="s">
        <v>23</v>
      </c>
      <c r="E21" s="9">
        <v>30</v>
      </c>
    </row>
    <row r="23" spans="4:15" ht="12.75">
      <c r="D23" t="s">
        <v>22</v>
      </c>
      <c r="E23" s="7">
        <f>E19-E21</f>
        <v>-9.45</v>
      </c>
      <c r="F23" s="3" t="s">
        <v>29</v>
      </c>
      <c r="G23" s="3"/>
      <c r="H23" s="3"/>
      <c r="I23" s="3"/>
      <c r="J23" s="3"/>
      <c r="K23" s="3"/>
      <c r="L23" s="3"/>
      <c r="M23" s="3"/>
      <c r="N23" s="3"/>
      <c r="O23" s="3"/>
    </row>
    <row r="25" spans="1:5" ht="12.75">
      <c r="A25" t="s">
        <v>8</v>
      </c>
      <c r="B25" s="9">
        <v>10</v>
      </c>
      <c r="D25" t="s">
        <v>8</v>
      </c>
      <c r="E25" s="9">
        <v>10</v>
      </c>
    </row>
    <row r="27" spans="1:9" ht="12.75">
      <c r="A27" s="3" t="s">
        <v>9</v>
      </c>
      <c r="B27" s="7">
        <f>B15-B19+B25</f>
        <v>1000119.4493835616</v>
      </c>
      <c r="D27" s="3" t="s">
        <v>9</v>
      </c>
      <c r="E27" s="7">
        <f>E15-E23+E25</f>
        <v>1000119.45</v>
      </c>
      <c r="F27" s="13">
        <f>E27-B27</f>
        <v>0.0006164383376017213</v>
      </c>
      <c r="G27" s="3" t="s">
        <v>28</v>
      </c>
      <c r="H27" s="3"/>
      <c r="I27" s="3"/>
    </row>
    <row r="29" spans="1:4" ht="12.75">
      <c r="A29" t="s">
        <v>7</v>
      </c>
      <c r="D29" t="s">
        <v>7</v>
      </c>
    </row>
    <row r="31" spans="1:5" ht="12.75">
      <c r="A31" t="s">
        <v>11</v>
      </c>
      <c r="B31" s="6">
        <v>1000000</v>
      </c>
      <c r="D31" t="s">
        <v>11</v>
      </c>
      <c r="E31" s="6">
        <v>1000000</v>
      </c>
    </row>
    <row r="32" spans="1:4" ht="12.75">
      <c r="A32" s="1" t="s">
        <v>12</v>
      </c>
      <c r="D32" s="1" t="s">
        <v>12</v>
      </c>
    </row>
    <row r="34" spans="1:8" ht="12.75">
      <c r="A34" t="s">
        <v>14</v>
      </c>
      <c r="B34" s="6">
        <f>B15-B19+B25</f>
        <v>1000119.4493835616</v>
      </c>
      <c r="D34" t="s">
        <v>14</v>
      </c>
      <c r="E34" s="6">
        <f>E15-E23+E25</f>
        <v>1000119.45</v>
      </c>
      <c r="F34" s="13">
        <f>E34-B34</f>
        <v>0.0006164383376017213</v>
      </c>
      <c r="G34" s="3" t="s">
        <v>27</v>
      </c>
      <c r="H34" s="3"/>
    </row>
    <row r="35" spans="1:4" ht="12.75">
      <c r="A35" s="1" t="s">
        <v>13</v>
      </c>
      <c r="D35" s="1" t="s">
        <v>13</v>
      </c>
    </row>
    <row r="37" spans="1:4" ht="12.75">
      <c r="A37" t="s">
        <v>10</v>
      </c>
      <c r="D37" t="s">
        <v>10</v>
      </c>
    </row>
    <row r="39" spans="1:8" ht="12.75">
      <c r="A39" t="s">
        <v>15</v>
      </c>
      <c r="B39" s="8">
        <f>B27-B4</f>
        <v>119.44938356161583</v>
      </c>
      <c r="D39" t="s">
        <v>15</v>
      </c>
      <c r="E39" s="8">
        <f>E27-E4</f>
        <v>119.44999999995343</v>
      </c>
      <c r="F39" s="13">
        <f>E39-B39</f>
        <v>0.0006164383376017213</v>
      </c>
      <c r="G39" s="3" t="s">
        <v>27</v>
      </c>
      <c r="H39" s="3"/>
    </row>
    <row r="40" spans="1:4" ht="12.75">
      <c r="A40" s="1" t="s">
        <v>16</v>
      </c>
      <c r="D40" s="1" t="s">
        <v>16</v>
      </c>
    </row>
    <row r="42" ht="12.75">
      <c r="A42" s="5" t="s">
        <v>25</v>
      </c>
    </row>
    <row r="43" ht="12.75">
      <c r="A43" s="5"/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C1">
      <selection activeCell="D41" sqref="D41"/>
    </sheetView>
  </sheetViews>
  <sheetFormatPr defaultColWidth="9.140625" defaultRowHeight="12.75"/>
  <cols>
    <col min="1" max="1" width="37.421875" style="0" customWidth="1"/>
    <col min="2" max="2" width="16.421875" style="0" bestFit="1" customWidth="1"/>
    <col min="3" max="3" width="3.7109375" style="14" customWidth="1"/>
    <col min="4" max="4" width="51.57421875" style="14" customWidth="1"/>
    <col min="5" max="5" width="17.421875" style="14" customWidth="1"/>
    <col min="6" max="6" width="3.57421875" style="14" customWidth="1"/>
  </cols>
  <sheetData>
    <row r="1" spans="1:2" ht="12.75">
      <c r="A1" s="3"/>
      <c r="B1" s="2"/>
    </row>
    <row r="2" spans="4:5" ht="12.75">
      <c r="D2" s="15" t="s">
        <v>54</v>
      </c>
      <c r="E2" s="16" t="s">
        <v>51</v>
      </c>
    </row>
    <row r="3" spans="4:5" ht="12.75">
      <c r="D3" s="17"/>
      <c r="E3" s="16"/>
    </row>
    <row r="4" ht="12.75">
      <c r="D4" s="18"/>
    </row>
    <row r="5" ht="15">
      <c r="D5" s="19"/>
    </row>
    <row r="6" spans="1:4" ht="12.75">
      <c r="A6" s="42"/>
      <c r="B6" s="42"/>
      <c r="D6" s="20" t="s">
        <v>30</v>
      </c>
    </row>
    <row r="7" spans="1:2" ht="12.75">
      <c r="A7" s="2"/>
      <c r="B7" s="2"/>
    </row>
    <row r="8" spans="2:5" ht="12.75">
      <c r="B8" s="6"/>
      <c r="D8" s="21" t="s">
        <v>49</v>
      </c>
      <c r="E8" s="22"/>
    </row>
    <row r="9" spans="4:5" ht="12.75">
      <c r="D9" s="23" t="s">
        <v>18</v>
      </c>
      <c r="E9" s="24"/>
    </row>
    <row r="10" spans="2:5" ht="12.75">
      <c r="B10" s="9"/>
      <c r="D10" s="23" t="s">
        <v>19</v>
      </c>
      <c r="E10" s="25"/>
    </row>
    <row r="11" spans="4:5" ht="12.75">
      <c r="D11" s="23" t="s">
        <v>31</v>
      </c>
      <c r="E11" s="25"/>
    </row>
    <row r="12" spans="2:5" ht="12.75">
      <c r="B12" s="9"/>
      <c r="D12" s="23" t="s">
        <v>20</v>
      </c>
      <c r="E12" s="25"/>
    </row>
    <row r="13" spans="4:5" ht="12.75">
      <c r="D13" s="21" t="s">
        <v>32</v>
      </c>
      <c r="E13" s="26">
        <f>+E8+E9-E10+E11-E12</f>
        <v>0</v>
      </c>
    </row>
    <row r="14" ht="12.75">
      <c r="D14" s="23"/>
    </row>
    <row r="15" spans="4:5" ht="12.75">
      <c r="D15" s="23" t="s">
        <v>33</v>
      </c>
      <c r="E15" s="27"/>
    </row>
    <row r="16" spans="4:5" ht="12.75">
      <c r="D16" s="23" t="s">
        <v>34</v>
      </c>
      <c r="E16" s="28">
        <f>+E15*E13/365</f>
        <v>0</v>
      </c>
    </row>
    <row r="17" spans="4:5" ht="12.75">
      <c r="D17" s="23" t="s">
        <v>35</v>
      </c>
      <c r="E17" s="29"/>
    </row>
    <row r="18" spans="4:5" ht="12.75">
      <c r="D18" s="23" t="s">
        <v>36</v>
      </c>
      <c r="E18" s="29">
        <f>+E16-E17</f>
        <v>0</v>
      </c>
    </row>
    <row r="19" spans="1:4" ht="12.75">
      <c r="A19" s="3"/>
      <c r="B19" s="7"/>
      <c r="D19" s="23"/>
    </row>
    <row r="20" spans="4:5" ht="12.75">
      <c r="D20" s="21" t="s">
        <v>50</v>
      </c>
      <c r="E20" s="30">
        <f>+E13-E18</f>
        <v>0</v>
      </c>
    </row>
    <row r="21" ht="12.75">
      <c r="B21" s="10"/>
    </row>
    <row r="22" spans="4:5" ht="12.75">
      <c r="D22" s="23" t="s">
        <v>55</v>
      </c>
      <c r="E22" s="28"/>
    </row>
    <row r="23" spans="4:5" ht="12.75">
      <c r="D23" s="23" t="s">
        <v>56</v>
      </c>
      <c r="E23" s="28"/>
    </row>
    <row r="24" spans="4:5" ht="12.75">
      <c r="D24" s="23" t="s">
        <v>57</v>
      </c>
      <c r="E24" s="28"/>
    </row>
    <row r="25" spans="4:5" ht="12.75">
      <c r="D25" s="23" t="s">
        <v>58</v>
      </c>
      <c r="E25" s="28"/>
    </row>
    <row r="26" ht="12.75">
      <c r="B26" s="6"/>
    </row>
    <row r="27" spans="4:5" ht="12.75">
      <c r="D27" s="21" t="s">
        <v>37</v>
      </c>
      <c r="E27" s="30">
        <f>+E20+E22+E23-E24-E25</f>
        <v>0</v>
      </c>
    </row>
    <row r="29" spans="4:5" ht="12.75">
      <c r="D29" s="31"/>
      <c r="E29" s="31"/>
    </row>
    <row r="31" ht="12.75">
      <c r="D31" s="20" t="s">
        <v>38</v>
      </c>
    </row>
    <row r="32" ht="12.75">
      <c r="B32" s="9"/>
    </row>
    <row r="33" ht="12.75">
      <c r="D33" s="15" t="s">
        <v>39</v>
      </c>
    </row>
    <row r="34" spans="1:2" ht="12.75">
      <c r="A34" s="3"/>
      <c r="B34" s="7"/>
    </row>
    <row r="35" ht="12.75">
      <c r="D35" s="32" t="s">
        <v>40</v>
      </c>
    </row>
    <row r="37" spans="4:5" ht="12.75">
      <c r="D37" s="33" t="s">
        <v>41</v>
      </c>
      <c r="E37" s="38">
        <f>E8</f>
        <v>0</v>
      </c>
    </row>
    <row r="38" ht="12.75">
      <c r="B38" s="6"/>
    </row>
    <row r="39" spans="1:4" ht="12.75">
      <c r="A39" s="1"/>
      <c r="D39" s="32" t="s">
        <v>42</v>
      </c>
    </row>
    <row r="41" spans="2:5" ht="12.75">
      <c r="B41" s="6"/>
      <c r="D41" s="33" t="s">
        <v>43</v>
      </c>
      <c r="E41" s="38">
        <f>E27</f>
        <v>0</v>
      </c>
    </row>
    <row r="42" ht="12.75">
      <c r="A42" s="1"/>
    </row>
    <row r="43" ht="12.75">
      <c r="D43" s="15" t="s">
        <v>44</v>
      </c>
    </row>
    <row r="45" spans="4:7" ht="12.75">
      <c r="D45" s="33" t="s">
        <v>45</v>
      </c>
      <c r="E45" s="28">
        <f>E27-E8</f>
        <v>0</v>
      </c>
      <c r="G45" s="41" t="s">
        <v>48</v>
      </c>
    </row>
    <row r="46" spans="2:5" ht="12.75">
      <c r="B46" s="8"/>
      <c r="D46" s="39" t="s">
        <v>46</v>
      </c>
      <c r="E46" s="37"/>
    </row>
    <row r="47" spans="2:7" ht="12.75">
      <c r="B47" s="8"/>
      <c r="D47" s="33" t="s">
        <v>43</v>
      </c>
      <c r="E47" s="40">
        <f>E27-E8</f>
        <v>0</v>
      </c>
      <c r="G47" s="41" t="s">
        <v>47</v>
      </c>
    </row>
    <row r="48" spans="2:5" ht="12.75">
      <c r="B48" s="8"/>
      <c r="D48" s="37"/>
      <c r="E48" s="37"/>
    </row>
    <row r="49" ht="12.75">
      <c r="A49" s="1"/>
    </row>
    <row r="50" ht="12.75">
      <c r="D50" s="34"/>
    </row>
    <row r="51" spans="1:5" ht="12.75">
      <c r="A51" s="5"/>
      <c r="D51" s="21" t="s">
        <v>50</v>
      </c>
      <c r="E51" s="28">
        <f>+E20</f>
        <v>0</v>
      </c>
    </row>
    <row r="52" spans="1:5" ht="12.75">
      <c r="A52" s="5"/>
      <c r="D52" s="21" t="s">
        <v>53</v>
      </c>
      <c r="E52" s="35"/>
    </row>
    <row r="53" spans="4:5" ht="12.75">
      <c r="D53" s="21" t="s">
        <v>52</v>
      </c>
      <c r="E53" s="36" t="e">
        <f>+E51/E52</f>
        <v>#DIV/0!</v>
      </c>
    </row>
    <row r="56" spans="3:6" ht="12.75">
      <c r="C56" s="37"/>
      <c r="D56" s="37"/>
      <c r="E56" s="37"/>
      <c r="F56" s="37"/>
    </row>
    <row r="57" spans="3:6" ht="12.75">
      <c r="C57" s="37"/>
      <c r="D57" s="37"/>
      <c r="E57" s="37"/>
      <c r="F57" s="37"/>
    </row>
    <row r="58" spans="3:6" ht="12.75">
      <c r="C58" s="37"/>
      <c r="D58" s="37"/>
      <c r="E58" s="37"/>
      <c r="F58" s="37"/>
    </row>
  </sheetData>
  <sheetProtection/>
  <mergeCells count="1"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Txarroalde Etxeandia, Izaskun</cp:lastModifiedBy>
  <cp:lastPrinted>2014-03-05T09:00:19Z</cp:lastPrinted>
  <dcterms:created xsi:type="dcterms:W3CDTF">2013-04-16T17:04:37Z</dcterms:created>
  <dcterms:modified xsi:type="dcterms:W3CDTF">2018-10-29T10:07:50Z</dcterms:modified>
  <cp:category/>
  <cp:version/>
  <cp:contentType/>
  <cp:contentStatus/>
</cp:coreProperties>
</file>